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tii\Desktop\Supplementary figures\Figure 4 - Source data 1\"/>
    </mc:Choice>
  </mc:AlternateContent>
  <xr:revisionPtr revIDLastSave="0" documentId="8_{852EE108-A584-4F1E-9EAE-8B958B78A063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Sheet1" sheetId="1" r:id="rId1"/>
    <sheet name="Sheet2" sheetId="3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7" i="3" l="1"/>
  <c r="Y17" i="3"/>
  <c r="X17" i="3"/>
  <c r="W17" i="3"/>
  <c r="V17" i="3"/>
  <c r="U17" i="3"/>
  <c r="T17" i="3"/>
  <c r="S17" i="3"/>
  <c r="R17" i="3"/>
  <c r="Q17" i="3"/>
  <c r="P17" i="3"/>
  <c r="O17" i="3"/>
  <c r="Z16" i="3"/>
  <c r="Y16" i="3"/>
  <c r="X16" i="3"/>
  <c r="W16" i="3"/>
  <c r="V16" i="3"/>
  <c r="U16" i="3"/>
  <c r="T16" i="3"/>
  <c r="S16" i="3"/>
  <c r="R16" i="3"/>
  <c r="Q16" i="3"/>
  <c r="P16" i="3"/>
  <c r="O16" i="3"/>
  <c r="Z5" i="3"/>
  <c r="AN13" i="3" s="1"/>
  <c r="Y5" i="3"/>
  <c r="AM13" i="3" s="1"/>
  <c r="X5" i="3"/>
  <c r="AL13" i="3" s="1"/>
  <c r="W5" i="3"/>
  <c r="AK13" i="3" s="1"/>
  <c r="V5" i="3"/>
  <c r="AJ13" i="3" s="1"/>
  <c r="U5" i="3"/>
  <c r="AI13" i="3" s="1"/>
  <c r="T5" i="3"/>
  <c r="AH13" i="3" s="1"/>
  <c r="S5" i="3"/>
  <c r="AG13" i="3" s="1"/>
  <c r="R5" i="3"/>
  <c r="R22" i="3" s="1"/>
  <c r="Q5" i="3"/>
  <c r="Q22" i="3" s="1"/>
  <c r="P5" i="3"/>
  <c r="P22" i="3" s="1"/>
  <c r="O5" i="3"/>
  <c r="O22" i="3" s="1"/>
  <c r="Z4" i="3"/>
  <c r="AN12" i="3" s="1"/>
  <c r="Y4" i="3"/>
  <c r="AM12" i="3" s="1"/>
  <c r="X4" i="3"/>
  <c r="AL12" i="3" s="1"/>
  <c r="W4" i="3"/>
  <c r="AK12" i="3" s="1"/>
  <c r="V4" i="3"/>
  <c r="AJ12" i="3" s="1"/>
  <c r="U4" i="3"/>
  <c r="AI12" i="3" s="1"/>
  <c r="T4" i="3"/>
  <c r="AH12" i="3" s="1"/>
  <c r="S4" i="3"/>
  <c r="AG12" i="3" s="1"/>
  <c r="R4" i="3"/>
  <c r="R21" i="3" s="1"/>
  <c r="Q4" i="3"/>
  <c r="Q21" i="3" s="1"/>
  <c r="P4" i="3"/>
  <c r="P21" i="3" s="1"/>
  <c r="O4" i="3"/>
  <c r="O21" i="3" s="1"/>
  <c r="AC12" i="3" l="1"/>
  <c r="AD12" i="3"/>
  <c r="AE12" i="3"/>
  <c r="AF12" i="3"/>
  <c r="AC13" i="3"/>
  <c r="AD13" i="3"/>
  <c r="AE13" i="3"/>
  <c r="AF13" i="3"/>
  <c r="O10" i="1" l="1"/>
  <c r="O15" i="1"/>
  <c r="O5" i="1"/>
  <c r="O36" i="1"/>
  <c r="O35" i="1"/>
  <c r="O31" i="1"/>
  <c r="O30" i="1"/>
  <c r="P11" i="1"/>
  <c r="Q11" i="1"/>
  <c r="O11" i="1"/>
  <c r="P10" i="1"/>
  <c r="Q10" i="1"/>
  <c r="P6" i="1"/>
  <c r="Q6" i="1"/>
  <c r="O6" i="1"/>
  <c r="P5" i="1"/>
  <c r="Q5" i="1"/>
  <c r="P16" i="1" l="1"/>
  <c r="P15" i="1"/>
  <c r="U11" i="1"/>
  <c r="Q16" i="1" s="1"/>
  <c r="T11" i="1"/>
  <c r="S11" i="1"/>
  <c r="O16" i="1" s="1"/>
  <c r="U10" i="1"/>
  <c r="Q15" i="1" s="1"/>
  <c r="T10" i="1"/>
  <c r="S10" i="1"/>
  <c r="P41" i="1"/>
  <c r="Q41" i="1"/>
  <c r="O41" i="1"/>
  <c r="P40" i="1"/>
  <c r="Q40" i="1"/>
  <c r="O40" i="1"/>
  <c r="T36" i="1"/>
  <c r="U36" i="1"/>
  <c r="S36" i="1"/>
  <c r="T35" i="1"/>
  <c r="U35" i="1"/>
  <c r="S35" i="1"/>
  <c r="P36" i="1" l="1"/>
  <c r="Q36" i="1"/>
  <c r="P35" i="1"/>
  <c r="Q35" i="1"/>
  <c r="P31" i="1"/>
  <c r="Q31" i="1"/>
  <c r="Q30" i="1"/>
  <c r="P30" i="1"/>
</calcChain>
</file>

<file path=xl/sharedStrings.xml><?xml version="1.0" encoding="utf-8"?>
<sst xmlns="http://schemas.openxmlformats.org/spreadsheetml/2006/main" count="96" uniqueCount="25">
  <si>
    <t>17.12.2020</t>
  </si>
  <si>
    <t>24h</t>
    <phoneticPr fontId="1" type="noConversion"/>
  </si>
  <si>
    <t>18.12.2020</t>
  </si>
  <si>
    <t>48h</t>
    <phoneticPr fontId="1" type="noConversion"/>
  </si>
  <si>
    <t>48h</t>
    <phoneticPr fontId="1" type="noConversion"/>
  </si>
  <si>
    <t>WT</t>
    <phoneticPr fontId="1" type="noConversion"/>
  </si>
  <si>
    <t>uggt</t>
    <phoneticPr fontId="1" type="noConversion"/>
  </si>
  <si>
    <t>UGGT</t>
    <phoneticPr fontId="1" type="noConversion"/>
  </si>
  <si>
    <t>OD400 30` 24h</t>
    <phoneticPr fontId="1" type="noConversion"/>
  </si>
  <si>
    <t>OD600 30` 24h</t>
    <phoneticPr fontId="1" type="noConversion"/>
  </si>
  <si>
    <t xml:space="preserve"> </t>
    <phoneticPr fontId="1" type="noConversion"/>
  </si>
  <si>
    <t>OD400/600 24h</t>
    <phoneticPr fontId="1" type="noConversion"/>
  </si>
  <si>
    <t>5.11.2020</t>
  </si>
  <si>
    <t>OD400</t>
    <phoneticPr fontId="1" type="noConversion"/>
  </si>
  <si>
    <t>wt</t>
    <phoneticPr fontId="1" type="noConversion"/>
  </si>
  <si>
    <t>mu</t>
    <phoneticPr fontId="1" type="noConversion"/>
  </si>
  <si>
    <t>com</t>
    <phoneticPr fontId="1" type="noConversion"/>
  </si>
  <si>
    <t>cac1</t>
    <phoneticPr fontId="1" type="noConversion"/>
  </si>
  <si>
    <t>30`24</t>
    <phoneticPr fontId="1" type="noConversion"/>
  </si>
  <si>
    <t>37`24</t>
    <phoneticPr fontId="1" type="noConversion"/>
  </si>
  <si>
    <t>OD400/OD600</t>
    <phoneticPr fontId="1" type="noConversion"/>
  </si>
  <si>
    <t>OD600</t>
    <phoneticPr fontId="1" type="noConversion"/>
  </si>
  <si>
    <t>OD400/600</t>
    <phoneticPr fontId="1" type="noConversion"/>
  </si>
  <si>
    <t>30도</t>
    <phoneticPr fontId="1" type="noConversion"/>
  </si>
  <si>
    <t>37도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</si>
</sst>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mm&quot;월&quot;\ dd&quot;일&quot;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570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21" fontId="0" fillId="0" borderId="0" xfId="0" applyNumberFormat="1">
      <alignment vertical="center"/>
    </xf>
    <xf numFmtId="0" fontId="2" fillId="2" borderId="0" xfId="1">
      <alignment vertical="center"/>
    </xf>
    <xf numFmtId="0" fontId="3" fillId="3" borderId="0" xfId="2">
      <alignment vertical="center"/>
    </xf>
    <xf numFmtId="176" fontId="0" fillId="0" borderId="0" xfId="0" applyNumberFormat="1">
      <alignment vertical="center"/>
    </xf>
    <xf numFmtId="176" fontId="4" fillId="0" borderId="0" xfId="0" applyNumberFormat="1" applyFont="1">
      <alignment vertical="center"/>
    </xf>
    <xf numFmtId="177" fontId="0" fillId="0" borderId="0" xfId="0" applyNumberFormat="1">
      <alignment vertical="center"/>
    </xf>
    <xf numFmtId="0" fontId="5" fillId="4" borderId="0" xfId="3">
      <alignment vertical="center"/>
    </xf>
  </cellXfs>
  <cellStyles count="4">
    <cellStyle name="나쁨" xfId="1" builtinId="27"/>
    <cellStyle name="보통" xfId="2" builtinId="28"/>
    <cellStyle name="좋음" xfId="3" builtinId="2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melanin</a:t>
            </a:r>
            <a:r>
              <a:rPr lang="en-US" altLang="ko-KR" baseline="0"/>
              <a:t> value 30</a:t>
            </a:r>
            <a:r>
              <a:rPr lang="ko-KR" altLang="en-US" baseline="0"/>
              <a:t>도 </a:t>
            </a:r>
            <a:r>
              <a:rPr lang="en-US" altLang="ko-KR" baseline="0"/>
              <a:t>24h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'[1]24h'!$O$3:$R$3</c:f>
              <c:strCache>
                <c:ptCount val="4"/>
                <c:pt idx="0">
                  <c:v>wt</c:v>
                </c:pt>
                <c:pt idx="1">
                  <c:v>mu</c:v>
                </c:pt>
                <c:pt idx="2">
                  <c:v>com</c:v>
                </c:pt>
                <c:pt idx="3">
                  <c:v>cac1</c:v>
                </c:pt>
              </c:strCache>
            </c:strRef>
          </c:cat>
          <c:val>
            <c:numRef>
              <c:f>'[1]24h'!$O$4:$R$4</c:f>
              <c:numCache>
                <c:formatCode>General</c:formatCode>
                <c:ptCount val="4"/>
                <c:pt idx="0">
                  <c:v>0.21350000000000002</c:v>
                </c:pt>
                <c:pt idx="1">
                  <c:v>0.10400000000000002</c:v>
                </c:pt>
                <c:pt idx="2">
                  <c:v>0.21500000000000002</c:v>
                </c:pt>
                <c:pt idx="3">
                  <c:v>0.12149999999999998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78-4E62-A488-6D9F8C21B1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57568608"/>
        <c:axId val="635007408"/>
      </c:barChart>
      <c:catAx>
        <c:axId val="105756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35007408"/>
        <c:crosses val="autoZero"/>
        <c:auto val="1"/>
        <c:lblAlgn val="ctr"/>
        <c:lblOffset val="100"/>
        <c:noMultiLvlLbl val="0"/>
      </c:catAx>
      <c:valAx>
        <c:axId val="63500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057568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melanin</a:t>
            </a:r>
            <a:r>
              <a:rPr lang="en-US" altLang="ko-KR" baseline="0"/>
              <a:t> value 37</a:t>
            </a:r>
            <a:r>
              <a:rPr lang="ko-KR" altLang="en-US" baseline="0"/>
              <a:t>도 </a:t>
            </a:r>
            <a:r>
              <a:rPr lang="en-US" altLang="ko-KR" baseline="0"/>
              <a:t>24h</a:t>
            </a:r>
            <a:endParaRPr lang="ko-KR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 alt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'[1]24h'!$O$3:$R$3</c:f>
              <c:strCache>
                <c:ptCount val="4"/>
                <c:pt idx="0">
                  <c:v>wt</c:v>
                </c:pt>
                <c:pt idx="1">
                  <c:v>mu</c:v>
                </c:pt>
                <c:pt idx="2">
                  <c:v>com</c:v>
                </c:pt>
                <c:pt idx="3">
                  <c:v>cac1</c:v>
                </c:pt>
              </c:strCache>
            </c:strRef>
          </c:cat>
          <c:val>
            <c:numRef>
              <c:f>'[1]24h'!$O$5:$R$5</c:f>
              <c:numCache>
                <c:formatCode>General</c:formatCode>
                <c:ptCount val="4"/>
                <c:pt idx="0">
                  <c:v>9.6999999999999989E-2</c:v>
                </c:pt>
                <c:pt idx="1">
                  <c:v>0.112</c:v>
                </c:pt>
                <c:pt idx="2">
                  <c:v>8.7000000000000008E-2</c:v>
                </c:pt>
                <c:pt idx="3">
                  <c:v>8.900000000000001E-2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0B-4623-9561-0F6484558D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57520208"/>
        <c:axId val="635006992"/>
      </c:barChart>
      <c:catAx>
        <c:axId val="105752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35006992"/>
        <c:crosses val="autoZero"/>
        <c:auto val="1"/>
        <c:lblAlgn val="ctr"/>
        <c:lblOffset val="100"/>
        <c:noMultiLvlLbl val="0"/>
      </c:catAx>
      <c:valAx>
        <c:axId val="63500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057520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OD400/600</a:t>
            </a:r>
            <a:r>
              <a:rPr lang="en-US" altLang="ko-KR" baseline="0"/>
              <a:t> 30</a:t>
            </a:r>
            <a:r>
              <a:rPr lang="ko-KR" altLang="en-US" baseline="0"/>
              <a:t>도 </a:t>
            </a:r>
            <a:r>
              <a:rPr lang="en-US" altLang="ko-KR" baseline="0"/>
              <a:t>24h</a:t>
            </a:r>
            <a:endParaRPr lang="ko-KR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 alt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'[1]24h'!$O$20:$R$20</c:f>
              <c:strCache>
                <c:ptCount val="4"/>
                <c:pt idx="0">
                  <c:v>wt</c:v>
                </c:pt>
                <c:pt idx="1">
                  <c:v>mu</c:v>
                </c:pt>
                <c:pt idx="2">
                  <c:v>com</c:v>
                </c:pt>
                <c:pt idx="3">
                  <c:v>cac1</c:v>
                </c:pt>
              </c:strCache>
            </c:strRef>
          </c:cat>
          <c:val>
            <c:numRef>
              <c:f>'[1]24h'!$O$21:$R$21</c:f>
              <c:numCache>
                <c:formatCode>0.000</c:formatCode>
                <c:ptCount val="4"/>
                <c:pt idx="0">
                  <c:v>0.1286144578313253</c:v>
                </c:pt>
                <c:pt idx="1">
                  <c:v>6.1904761904761928E-2</c:v>
                </c:pt>
                <c:pt idx="2">
                  <c:v>9.534368070953439E-2</c:v>
                </c:pt>
                <c:pt idx="3">
                  <c:v>4.189655172413792E-2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F7-4731-8B7B-01ECD9221D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8868048"/>
        <c:axId val="1060190832"/>
      </c:barChart>
      <c:catAx>
        <c:axId val="63886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060190832"/>
        <c:crosses val="autoZero"/>
        <c:auto val="1"/>
        <c:lblAlgn val="ctr"/>
        <c:lblOffset val="100"/>
        <c:noMultiLvlLbl val="0"/>
      </c:catAx>
      <c:valAx>
        <c:axId val="106019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38868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OD400/600</a:t>
            </a:r>
            <a:r>
              <a:rPr lang="en-US" altLang="ko-KR" baseline="0"/>
              <a:t> 37</a:t>
            </a:r>
            <a:r>
              <a:rPr lang="ko-KR" altLang="en-US" baseline="0"/>
              <a:t>도</a:t>
            </a:r>
            <a:r>
              <a:rPr lang="en-US" altLang="ko-KR" baseline="0"/>
              <a:t>24h</a:t>
            </a:r>
            <a:endParaRPr lang="ko-KR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 alt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'[1]24h'!$O$20:$R$20</c:f>
              <c:strCache>
                <c:ptCount val="4"/>
                <c:pt idx="0">
                  <c:v>wt</c:v>
                </c:pt>
                <c:pt idx="1">
                  <c:v>mu</c:v>
                </c:pt>
                <c:pt idx="2">
                  <c:v>com</c:v>
                </c:pt>
                <c:pt idx="3">
                  <c:v>cac1</c:v>
                </c:pt>
              </c:strCache>
            </c:strRef>
          </c:cat>
          <c:val>
            <c:numRef>
              <c:f>'[1]24h'!$O$22:$R$22</c:f>
              <c:numCache>
                <c:formatCode>0.000</c:formatCode>
                <c:ptCount val="4"/>
                <c:pt idx="0">
                  <c:v>8.2203389830508469E-2</c:v>
                </c:pt>
                <c:pt idx="1">
                  <c:v>0.12043010752688173</c:v>
                </c:pt>
                <c:pt idx="2">
                  <c:v>9.3048128342245989E-2</c:v>
                </c:pt>
                <c:pt idx="3">
                  <c:v>3.8034188034188031E-2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8D-47F9-94E0-C3811067B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8965200"/>
        <c:axId val="639777376"/>
      </c:barChart>
      <c:catAx>
        <c:axId val="1178965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39777376"/>
        <c:crosses val="autoZero"/>
        <c:auto val="1"/>
        <c:lblAlgn val="ctr"/>
        <c:lblOffset val="100"/>
        <c:noMultiLvlLbl val="0"/>
      </c:catAx>
      <c:valAx>
        <c:axId val="63977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178965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653143</xdr:colOff>
      <xdr:row>24</xdr:row>
      <xdr:rowOff>193222</xdr:rowOff>
    </xdr:from>
    <xdr:to>
      <xdr:col>19</xdr:col>
      <xdr:colOff>462643</xdr:colOff>
      <xdr:row>38</xdr:row>
      <xdr:rowOff>78922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330AED8A-F02F-4152-AB6D-12F56C62B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136071</xdr:colOff>
      <xdr:row>24</xdr:row>
      <xdr:rowOff>193223</xdr:rowOff>
    </xdr:from>
    <xdr:to>
      <xdr:col>26</xdr:col>
      <xdr:colOff>625928</xdr:colOff>
      <xdr:row>38</xdr:row>
      <xdr:rowOff>78923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605A20EB-73EE-4277-828A-E38861A000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680356</xdr:colOff>
      <xdr:row>39</xdr:row>
      <xdr:rowOff>166007</xdr:rowOff>
    </xdr:from>
    <xdr:to>
      <xdr:col>19</xdr:col>
      <xdr:colOff>489856</xdr:colOff>
      <xdr:row>53</xdr:row>
      <xdr:rowOff>51707</xdr:rowOff>
    </xdr:to>
    <xdr:graphicFrame macro="">
      <xdr:nvGraphicFramePr>
        <xdr:cNvPr id="4" name="차트 3">
          <a:extLst>
            <a:ext uri="{FF2B5EF4-FFF2-40B4-BE49-F238E27FC236}">
              <a16:creationId xmlns:a16="http://schemas.microsoft.com/office/drawing/2014/main" id="{C23F5B0F-7E3D-4790-92FE-3C15963CEA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217714</xdr:colOff>
      <xdr:row>40</xdr:row>
      <xdr:rowOff>43543</xdr:rowOff>
    </xdr:from>
    <xdr:to>
      <xdr:col>27</xdr:col>
      <xdr:colOff>27214</xdr:colOff>
      <xdr:row>53</xdr:row>
      <xdr:rowOff>133350</xdr:rowOff>
    </xdr:to>
    <xdr:graphicFrame macro="">
      <xdr:nvGraphicFramePr>
        <xdr:cNvPr id="5" name="차트 4">
          <a:extLst>
            <a:ext uri="{FF2B5EF4-FFF2-40B4-BE49-F238E27FC236}">
              <a16:creationId xmlns:a16="http://schemas.microsoft.com/office/drawing/2014/main" id="{DF9FCE28-7786-45C0-A701-8917E8680B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MSB%20Backup\&#49892;&#54744;\ERQC-related%20experiments\UGGT\&#44592;&#49849;%20&#48177;&#50629;%20(20220103)\&#44608;&#44592;&#49849;%20&#49892;&#54744;\melanization%20&amp;%20capsule%20C.%20neoformans\melanin%20201104.xlsx" TargetMode="External"/><Relationship Id="rId1" Type="http://schemas.openxmlformats.org/officeDocument/2006/relationships/externalLinkPath" Target="file:///D:\MSB%20Backup\&#49892;&#54744;\ERQC-related%20experiments\UGGT\&#44592;&#49849;%20&#48177;&#50629;%20(20220103)\&#44608;&#44592;&#49849;%20&#49892;&#54744;\melanization%20&amp;%20capsule%20C.%20neoformans\melanin%202011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6h"/>
      <sheetName val="18h"/>
      <sheetName val="24h"/>
      <sheetName val="48h"/>
      <sheetName val="정리"/>
      <sheetName val="day 5"/>
    </sheetNames>
    <sheetDataSet>
      <sheetData sheetId="0"/>
      <sheetData sheetId="1"/>
      <sheetData sheetId="2">
        <row r="3">
          <cell r="O3" t="str">
            <v>wt</v>
          </cell>
          <cell r="P3" t="str">
            <v>mu</v>
          </cell>
          <cell r="Q3" t="str">
            <v>com</v>
          </cell>
          <cell r="R3" t="str">
            <v>cac1</v>
          </cell>
        </row>
        <row r="4">
          <cell r="O4">
            <v>0.21350000000000002</v>
          </cell>
          <cell r="P4">
            <v>0.10400000000000002</v>
          </cell>
          <cell r="Q4">
            <v>0.21500000000000002</v>
          </cell>
          <cell r="R4">
            <v>0.12149999999999998</v>
          </cell>
        </row>
        <row r="5">
          <cell r="O5">
            <v>9.6999999999999989E-2</v>
          </cell>
          <cell r="P5">
            <v>0.112</v>
          </cell>
          <cell r="Q5">
            <v>8.7000000000000008E-2</v>
          </cell>
          <cell r="R5">
            <v>8.900000000000001E-2</v>
          </cell>
        </row>
        <row r="20">
          <cell r="O20" t="str">
            <v>wt</v>
          </cell>
          <cell r="P20" t="str">
            <v>mu</v>
          </cell>
          <cell r="Q20" t="str">
            <v>com</v>
          </cell>
          <cell r="R20" t="str">
            <v>cac1</v>
          </cell>
        </row>
        <row r="21">
          <cell r="O21">
            <v>0.1286144578313253</v>
          </cell>
          <cell r="P21">
            <v>6.1904761904761928E-2</v>
          </cell>
          <cell r="Q21">
            <v>9.534368070953439E-2</v>
          </cell>
          <cell r="R21">
            <v>4.189655172413792E-2</v>
          </cell>
        </row>
        <row r="22">
          <cell r="O22">
            <v>8.2203389830508469E-2</v>
          </cell>
          <cell r="P22">
            <v>0.12043010752688173</v>
          </cell>
          <cell r="Q22">
            <v>9.3048128342245989E-2</v>
          </cell>
          <cell r="R22">
            <v>3.8034188034188031E-2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7"/>
  <sheetViews>
    <sheetView topLeftCell="I26" workbookViewId="0">
      <selection activeCell="V46" sqref="V46"/>
    </sheetView>
  </sheetViews>
  <sheetFormatPr defaultRowHeight="17.399999999999999" x14ac:dyDescent="0.4"/>
  <sheetData>
    <row r="1" spans="1:22" x14ac:dyDescent="0.4">
      <c r="A1" t="s">
        <v>0</v>
      </c>
      <c r="B1" s="1">
        <v>0.5043171296296296</v>
      </c>
    </row>
    <row r="2" spans="1:22" x14ac:dyDescent="0.4">
      <c r="A2" t="s">
        <v>0</v>
      </c>
      <c r="B2" s="1">
        <v>0.50480324074074068</v>
      </c>
      <c r="J2">
        <v>4.8000000000000001E-2</v>
      </c>
    </row>
    <row r="3" spans="1:22" x14ac:dyDescent="0.4">
      <c r="A3">
        <v>400</v>
      </c>
      <c r="B3" t="s">
        <v>1</v>
      </c>
      <c r="N3" t="s">
        <v>8</v>
      </c>
    </row>
    <row r="4" spans="1:22" x14ac:dyDescent="0.4">
      <c r="A4">
        <v>0.73399999999999999</v>
      </c>
      <c r="B4">
        <v>0.751</v>
      </c>
      <c r="C4">
        <v>1.649</v>
      </c>
      <c r="D4">
        <v>1.536</v>
      </c>
      <c r="E4">
        <v>0.79200000000000004</v>
      </c>
      <c r="F4">
        <v>0.73399999999999999</v>
      </c>
      <c r="G4">
        <v>6.2E-2</v>
      </c>
      <c r="H4">
        <v>5.5E-2</v>
      </c>
      <c r="I4">
        <v>4.9000000000000002E-2</v>
      </c>
      <c r="J4">
        <v>4.8000000000000001E-2</v>
      </c>
      <c r="K4">
        <v>4.8000000000000001E-2</v>
      </c>
      <c r="L4">
        <v>4.8000000000000001E-2</v>
      </c>
      <c r="O4" t="s">
        <v>5</v>
      </c>
      <c r="P4" t="s">
        <v>6</v>
      </c>
      <c r="Q4" t="s">
        <v>7</v>
      </c>
    </row>
    <row r="5" spans="1:22" x14ac:dyDescent="0.4">
      <c r="A5">
        <v>0.26500000000000001</v>
      </c>
      <c r="B5">
        <v>0.28100000000000003</v>
      </c>
      <c r="C5">
        <v>0.215</v>
      </c>
      <c r="D5">
        <v>0.30599999999999999</v>
      </c>
      <c r="E5" s="3">
        <v>0.17599999999999999</v>
      </c>
      <c r="F5" s="3">
        <v>0.17199999999999999</v>
      </c>
      <c r="G5" s="3">
        <v>0.20100000000000001</v>
      </c>
      <c r="H5" s="3">
        <v>0.155</v>
      </c>
      <c r="I5">
        <v>4.8000000000000001E-2</v>
      </c>
      <c r="J5">
        <v>4.9000000000000002E-2</v>
      </c>
      <c r="K5">
        <v>5.5E-2</v>
      </c>
      <c r="L5">
        <v>4.9000000000000002E-2</v>
      </c>
      <c r="N5">
        <v>1</v>
      </c>
      <c r="O5">
        <f>((E5-$J$26)+(E6-$J$26))/2</f>
        <v>0.1295</v>
      </c>
      <c r="P5">
        <f>((F5-$J$26)+(F6-$J$26))/2</f>
        <v>0.1265</v>
      </c>
      <c r="Q5">
        <f>((G5-$J$26)+(G6-$J$26))/2</f>
        <v>0.15050000000000002</v>
      </c>
    </row>
    <row r="6" spans="1:22" x14ac:dyDescent="0.4">
      <c r="A6">
        <v>0.25800000000000001</v>
      </c>
      <c r="B6">
        <v>0.29299999999999998</v>
      </c>
      <c r="C6">
        <v>0.20699999999999999</v>
      </c>
      <c r="D6">
        <v>0.27900000000000003</v>
      </c>
      <c r="E6" s="3">
        <v>0.17899999999999999</v>
      </c>
      <c r="F6" s="3">
        <v>0.17699999999999999</v>
      </c>
      <c r="G6" s="3">
        <v>0.19600000000000001</v>
      </c>
      <c r="H6" s="3">
        <v>0.16600000000000001</v>
      </c>
      <c r="I6">
        <v>4.5999999999999999E-2</v>
      </c>
      <c r="J6">
        <v>4.4999999999999998E-2</v>
      </c>
      <c r="K6">
        <v>4.5999999999999999E-2</v>
      </c>
      <c r="L6">
        <v>4.4999999999999998E-2</v>
      </c>
      <c r="N6">
        <v>2</v>
      </c>
      <c r="O6">
        <f>((E7-$J$26)+(E8-$J$26))/2</f>
        <v>0.11550000000000001</v>
      </c>
      <c r="P6">
        <f t="shared" ref="P6:Q6" si="0">((F7-$J$26)+(F8-$J$26))/2</f>
        <v>0.11349999999999999</v>
      </c>
      <c r="Q6">
        <f t="shared" si="0"/>
        <v>0.14949999999999999</v>
      </c>
    </row>
    <row r="7" spans="1:22" x14ac:dyDescent="0.4">
      <c r="A7">
        <v>0.26100000000000001</v>
      </c>
      <c r="B7">
        <v>0.26300000000000001</v>
      </c>
      <c r="C7">
        <v>0.19700000000000001</v>
      </c>
      <c r="D7">
        <v>0.27</v>
      </c>
      <c r="E7" s="3">
        <v>0.16400000000000001</v>
      </c>
      <c r="F7" s="3">
        <v>0.17199999999999999</v>
      </c>
      <c r="G7" s="3">
        <v>0.20399999999999999</v>
      </c>
      <c r="H7" s="3">
        <v>0.155</v>
      </c>
      <c r="I7">
        <v>4.7E-2</v>
      </c>
      <c r="J7">
        <v>5.8000000000000003E-2</v>
      </c>
      <c r="K7">
        <v>0.05</v>
      </c>
      <c r="L7">
        <v>4.9000000000000002E-2</v>
      </c>
    </row>
    <row r="8" spans="1:22" x14ac:dyDescent="0.4">
      <c r="A8">
        <v>0.248</v>
      </c>
      <c r="B8">
        <v>0.26800000000000002</v>
      </c>
      <c r="C8">
        <v>0.19800000000000001</v>
      </c>
      <c r="D8">
        <v>0.27600000000000002</v>
      </c>
      <c r="E8" s="3">
        <v>0.16300000000000001</v>
      </c>
      <c r="F8" s="3">
        <v>0.151</v>
      </c>
      <c r="G8" s="3">
        <v>0.191</v>
      </c>
      <c r="H8" s="3">
        <v>0.16200000000000001</v>
      </c>
      <c r="I8">
        <v>5.2999999999999999E-2</v>
      </c>
      <c r="J8">
        <v>4.4999999999999998E-2</v>
      </c>
      <c r="K8">
        <v>4.8000000000000001E-2</v>
      </c>
      <c r="L8">
        <v>0.05</v>
      </c>
      <c r="N8" t="s">
        <v>9</v>
      </c>
    </row>
    <row r="9" spans="1:22" x14ac:dyDescent="0.4">
      <c r="A9">
        <v>4.9000000000000002E-2</v>
      </c>
      <c r="B9">
        <v>4.8000000000000001E-2</v>
      </c>
      <c r="C9">
        <v>4.8000000000000001E-2</v>
      </c>
      <c r="D9">
        <v>0.05</v>
      </c>
      <c r="E9">
        <v>0.05</v>
      </c>
      <c r="F9">
        <v>0.05</v>
      </c>
      <c r="G9">
        <v>4.7E-2</v>
      </c>
      <c r="H9">
        <v>5.5E-2</v>
      </c>
      <c r="I9">
        <v>4.9000000000000002E-2</v>
      </c>
      <c r="J9">
        <v>4.9000000000000002E-2</v>
      </c>
      <c r="K9">
        <v>4.4999999999999998E-2</v>
      </c>
      <c r="L9">
        <v>4.9000000000000002E-2</v>
      </c>
      <c r="N9" t="s">
        <v>10</v>
      </c>
      <c r="O9" t="s">
        <v>5</v>
      </c>
      <c r="P9" t="s">
        <v>6</v>
      </c>
      <c r="Q9" t="s">
        <v>7</v>
      </c>
    </row>
    <row r="10" spans="1:22" x14ac:dyDescent="0.4">
      <c r="A10">
        <v>4.9000000000000002E-2</v>
      </c>
      <c r="B10">
        <v>4.8000000000000001E-2</v>
      </c>
      <c r="C10">
        <v>4.9000000000000002E-2</v>
      </c>
      <c r="D10">
        <v>4.8000000000000001E-2</v>
      </c>
      <c r="E10">
        <v>4.8000000000000001E-2</v>
      </c>
      <c r="F10">
        <v>0.05</v>
      </c>
      <c r="G10">
        <v>4.8000000000000001E-2</v>
      </c>
      <c r="H10">
        <v>4.7E-2</v>
      </c>
      <c r="I10">
        <v>4.7E-2</v>
      </c>
      <c r="J10">
        <v>4.4999999999999998E-2</v>
      </c>
      <c r="K10">
        <v>4.5999999999999999E-2</v>
      </c>
      <c r="L10">
        <v>5.6000000000000001E-2</v>
      </c>
      <c r="N10">
        <v>1</v>
      </c>
      <c r="O10">
        <f>((A17-$J$38)+(A18-$J$38))/2</f>
        <v>0.1905</v>
      </c>
      <c r="P10">
        <f t="shared" ref="P10:Q10" si="1">((B17-$J$38)+(B18-$J$38))/2</f>
        <v>0.188</v>
      </c>
      <c r="Q10">
        <f t="shared" si="1"/>
        <v>0.14150000000000001</v>
      </c>
      <c r="S10">
        <f>O10*10</f>
        <v>1.905</v>
      </c>
      <c r="T10">
        <f t="shared" ref="T10:T11" si="2">P10*10</f>
        <v>1.88</v>
      </c>
      <c r="U10">
        <f t="shared" ref="U10:U11" si="3">Q10*10</f>
        <v>1.415</v>
      </c>
    </row>
    <row r="11" spans="1:22" x14ac:dyDescent="0.4">
      <c r="A11">
        <v>4.9000000000000002E-2</v>
      </c>
      <c r="B11">
        <v>4.9000000000000002E-2</v>
      </c>
      <c r="C11">
        <v>5.5E-2</v>
      </c>
      <c r="D11">
        <v>6.0999999999999999E-2</v>
      </c>
      <c r="E11">
        <v>4.8000000000000001E-2</v>
      </c>
      <c r="F11">
        <v>4.9000000000000002E-2</v>
      </c>
      <c r="G11">
        <v>0.05</v>
      </c>
      <c r="H11">
        <v>0.05</v>
      </c>
      <c r="I11">
        <v>4.7E-2</v>
      </c>
      <c r="J11">
        <v>4.9000000000000002E-2</v>
      </c>
      <c r="K11">
        <v>4.8000000000000001E-2</v>
      </c>
      <c r="L11">
        <v>4.8000000000000001E-2</v>
      </c>
      <c r="N11">
        <v>2</v>
      </c>
      <c r="O11">
        <f>((A19-$J$38)+(A20-$J$38))/2</f>
        <v>0.17949999999999999</v>
      </c>
      <c r="P11">
        <f t="shared" ref="P11:Q11" si="4">((B19-$J$38)+(B20-$J$38))/2</f>
        <v>0.17449999999999999</v>
      </c>
      <c r="Q11">
        <f t="shared" si="4"/>
        <v>0.13300000000000001</v>
      </c>
      <c r="S11">
        <f>O11*10</f>
        <v>1.7949999999999999</v>
      </c>
      <c r="T11">
        <f t="shared" si="2"/>
        <v>1.7449999999999999</v>
      </c>
      <c r="U11">
        <f t="shared" si="3"/>
        <v>1.33</v>
      </c>
    </row>
    <row r="12" spans="1:22" x14ac:dyDescent="0.4">
      <c r="V12">
        <v>0</v>
      </c>
    </row>
    <row r="13" spans="1:22" x14ac:dyDescent="0.4">
      <c r="A13" t="s">
        <v>0</v>
      </c>
      <c r="B13" s="1">
        <v>0.50354166666666667</v>
      </c>
      <c r="N13" t="s">
        <v>11</v>
      </c>
    </row>
    <row r="14" spans="1:22" x14ac:dyDescent="0.4">
      <c r="A14" t="s">
        <v>0</v>
      </c>
      <c r="B14" s="1">
        <v>0.50406249999999997</v>
      </c>
      <c r="J14">
        <v>4.2999999999999997E-2</v>
      </c>
      <c r="O14" t="s">
        <v>5</v>
      </c>
      <c r="P14" t="s">
        <v>6</v>
      </c>
      <c r="Q14" t="s">
        <v>7</v>
      </c>
    </row>
    <row r="15" spans="1:22" x14ac:dyDescent="0.4">
      <c r="A15">
        <v>600</v>
      </c>
      <c r="B15" t="s">
        <v>1</v>
      </c>
      <c r="N15">
        <v>1</v>
      </c>
      <c r="O15" s="5">
        <f>O5/S10</f>
        <v>6.7979002624671922E-2</v>
      </c>
      <c r="P15" s="5">
        <f t="shared" ref="P15:P16" si="5">P5/T10</f>
        <v>6.7287234042553198E-2</v>
      </c>
      <c r="Q15" s="5">
        <f>Q5/U10</f>
        <v>0.10636042402826856</v>
      </c>
    </row>
    <row r="16" spans="1:22" x14ac:dyDescent="0.4">
      <c r="A16">
        <v>0.52600000000000002</v>
      </c>
      <c r="B16">
        <v>0.69199999999999995</v>
      </c>
      <c r="C16">
        <v>1.327</v>
      </c>
      <c r="D16">
        <v>1.21</v>
      </c>
      <c r="E16">
        <v>0.60299999999999998</v>
      </c>
      <c r="F16">
        <v>0.55700000000000005</v>
      </c>
      <c r="G16">
        <v>4.8000000000000001E-2</v>
      </c>
      <c r="H16">
        <v>4.5999999999999999E-2</v>
      </c>
      <c r="I16">
        <v>4.2999999999999997E-2</v>
      </c>
      <c r="J16">
        <v>4.1000000000000002E-2</v>
      </c>
      <c r="K16">
        <v>4.1000000000000002E-2</v>
      </c>
      <c r="L16">
        <v>4.2000000000000003E-2</v>
      </c>
      <c r="N16">
        <v>2</v>
      </c>
      <c r="O16" s="5">
        <f>O6/S11</f>
        <v>6.4345403899721459E-2</v>
      </c>
      <c r="P16" s="5">
        <f t="shared" si="5"/>
        <v>6.504297994269341E-2</v>
      </c>
      <c r="Q16" s="5">
        <f t="shared" ref="Q16" si="6">Q6/U11</f>
        <v>0.11240601503759397</v>
      </c>
    </row>
    <row r="17" spans="1:17" x14ac:dyDescent="0.4">
      <c r="A17" s="2">
        <v>0.249</v>
      </c>
      <c r="B17" s="2">
        <v>0.22600000000000001</v>
      </c>
      <c r="C17" s="2">
        <v>0.192</v>
      </c>
      <c r="D17" s="2">
        <v>0.245</v>
      </c>
      <c r="E17">
        <v>0.13800000000000001</v>
      </c>
      <c r="F17">
        <v>0.14099999999999999</v>
      </c>
      <c r="G17">
        <v>0.16500000000000001</v>
      </c>
      <c r="H17">
        <v>0.129</v>
      </c>
      <c r="I17">
        <v>4.2000000000000003E-2</v>
      </c>
      <c r="J17">
        <v>4.2000000000000003E-2</v>
      </c>
      <c r="K17">
        <v>4.8000000000000001E-2</v>
      </c>
      <c r="L17">
        <v>4.2999999999999997E-2</v>
      </c>
    </row>
    <row r="18" spans="1:17" x14ac:dyDescent="0.4">
      <c r="A18" s="2">
        <v>0.218</v>
      </c>
      <c r="B18" s="2">
        <v>0.23599999999999999</v>
      </c>
      <c r="C18" s="2">
        <v>0.17699999999999999</v>
      </c>
      <c r="D18" s="2">
        <v>0.22800000000000001</v>
      </c>
      <c r="E18">
        <v>0.13</v>
      </c>
      <c r="F18">
        <v>0.14799999999999999</v>
      </c>
      <c r="G18">
        <v>0.153</v>
      </c>
      <c r="H18">
        <v>0.15</v>
      </c>
      <c r="I18">
        <v>3.9E-2</v>
      </c>
      <c r="J18">
        <v>3.9E-2</v>
      </c>
      <c r="K18">
        <v>0.04</v>
      </c>
      <c r="L18">
        <v>3.9E-2</v>
      </c>
    </row>
    <row r="19" spans="1:17" x14ac:dyDescent="0.4">
      <c r="A19" s="2">
        <v>0.22800000000000001</v>
      </c>
      <c r="B19" s="2">
        <v>0.217</v>
      </c>
      <c r="C19" s="2">
        <v>0.17299999999999999</v>
      </c>
      <c r="D19" s="2">
        <v>0.221</v>
      </c>
      <c r="E19">
        <v>0.128</v>
      </c>
      <c r="F19">
        <v>0.13900000000000001</v>
      </c>
      <c r="G19">
        <v>0.16600000000000001</v>
      </c>
      <c r="H19">
        <v>0.13400000000000001</v>
      </c>
      <c r="I19">
        <v>4.1000000000000002E-2</v>
      </c>
      <c r="J19">
        <v>5.1999999999999998E-2</v>
      </c>
      <c r="K19">
        <v>4.2999999999999997E-2</v>
      </c>
      <c r="L19">
        <v>4.2000000000000003E-2</v>
      </c>
    </row>
    <row r="20" spans="1:17" x14ac:dyDescent="0.4">
      <c r="A20" s="2">
        <v>0.217</v>
      </c>
      <c r="B20" s="2">
        <v>0.218</v>
      </c>
      <c r="C20" s="2">
        <v>0.17899999999999999</v>
      </c>
      <c r="D20" s="2">
        <v>0.22700000000000001</v>
      </c>
      <c r="E20">
        <v>0.124</v>
      </c>
      <c r="F20">
        <v>0.11899999999999999</v>
      </c>
      <c r="G20">
        <v>0.14399999999999999</v>
      </c>
      <c r="H20">
        <v>0.14699999999999999</v>
      </c>
      <c r="I20">
        <v>4.3999999999999997E-2</v>
      </c>
      <c r="J20">
        <v>3.9E-2</v>
      </c>
      <c r="K20">
        <v>4.2000000000000003E-2</v>
      </c>
      <c r="L20">
        <v>4.2999999999999997E-2</v>
      </c>
    </row>
    <row r="21" spans="1:17" x14ac:dyDescent="0.4">
      <c r="A21">
        <v>4.2000000000000003E-2</v>
      </c>
      <c r="B21">
        <v>4.2000000000000003E-2</v>
      </c>
      <c r="C21">
        <v>4.2000000000000003E-2</v>
      </c>
      <c r="D21">
        <v>4.2000000000000003E-2</v>
      </c>
      <c r="E21">
        <v>4.2999999999999997E-2</v>
      </c>
      <c r="F21">
        <v>4.2999999999999997E-2</v>
      </c>
      <c r="G21">
        <v>0.04</v>
      </c>
      <c r="H21">
        <v>4.8000000000000001E-2</v>
      </c>
      <c r="I21">
        <v>4.2000000000000003E-2</v>
      </c>
      <c r="J21">
        <v>4.2000000000000003E-2</v>
      </c>
      <c r="K21">
        <v>3.9E-2</v>
      </c>
      <c r="L21">
        <v>4.2000000000000003E-2</v>
      </c>
    </row>
    <row r="22" spans="1:17" x14ac:dyDescent="0.4">
      <c r="A22">
        <v>4.2000000000000003E-2</v>
      </c>
      <c r="B22">
        <v>4.2000000000000003E-2</v>
      </c>
      <c r="C22">
        <v>4.1000000000000002E-2</v>
      </c>
      <c r="D22">
        <v>4.1000000000000002E-2</v>
      </c>
      <c r="E22">
        <v>4.1000000000000002E-2</v>
      </c>
      <c r="F22">
        <v>4.2999999999999997E-2</v>
      </c>
      <c r="G22">
        <v>4.1000000000000002E-2</v>
      </c>
      <c r="H22">
        <v>4.1000000000000002E-2</v>
      </c>
      <c r="I22">
        <v>4.1000000000000002E-2</v>
      </c>
      <c r="J22">
        <v>3.9E-2</v>
      </c>
      <c r="K22">
        <v>3.9E-2</v>
      </c>
      <c r="L22">
        <v>0.05</v>
      </c>
    </row>
    <row r="23" spans="1:17" x14ac:dyDescent="0.4">
      <c r="A23">
        <v>4.2999999999999997E-2</v>
      </c>
      <c r="B23">
        <v>4.2000000000000003E-2</v>
      </c>
      <c r="C23">
        <v>4.7E-2</v>
      </c>
      <c r="D23">
        <v>5.3999999999999999E-2</v>
      </c>
      <c r="E23">
        <v>4.1000000000000002E-2</v>
      </c>
      <c r="F23">
        <v>4.2000000000000003E-2</v>
      </c>
      <c r="G23">
        <v>4.2000000000000003E-2</v>
      </c>
      <c r="H23">
        <v>4.2999999999999997E-2</v>
      </c>
      <c r="I23">
        <v>4.1000000000000002E-2</v>
      </c>
      <c r="J23">
        <v>4.2000000000000003E-2</v>
      </c>
      <c r="K23">
        <v>4.1000000000000002E-2</v>
      </c>
      <c r="L23">
        <v>4.1000000000000002E-2</v>
      </c>
    </row>
    <row r="25" spans="1:17" x14ac:dyDescent="0.4">
      <c r="A25" t="s">
        <v>2</v>
      </c>
      <c r="B25" s="1">
        <v>0.49960648148148151</v>
      </c>
    </row>
    <row r="26" spans="1:17" x14ac:dyDescent="0.4">
      <c r="A26" t="s">
        <v>2</v>
      </c>
      <c r="B26" s="1">
        <v>0.50017361111111114</v>
      </c>
      <c r="J26">
        <v>4.8000000000000001E-2</v>
      </c>
    </row>
    <row r="27" spans="1:17" x14ac:dyDescent="0.4">
      <c r="A27">
        <v>400</v>
      </c>
      <c r="B27" t="s">
        <v>3</v>
      </c>
    </row>
    <row r="28" spans="1:17" x14ac:dyDescent="0.4">
      <c r="A28">
        <v>0.69699999999999995</v>
      </c>
      <c r="B28">
        <v>0.23300000000000001</v>
      </c>
      <c r="C28">
        <v>1.2669999999999999</v>
      </c>
      <c r="D28">
        <v>0.75700000000000001</v>
      </c>
      <c r="E28">
        <v>0.154</v>
      </c>
      <c r="F28">
        <v>0.67700000000000005</v>
      </c>
      <c r="G28">
        <v>6.4000000000000001E-2</v>
      </c>
      <c r="H28">
        <v>5.6000000000000001E-2</v>
      </c>
      <c r="I28">
        <v>0.05</v>
      </c>
      <c r="J28">
        <v>4.9000000000000002E-2</v>
      </c>
      <c r="K28">
        <v>4.8000000000000001E-2</v>
      </c>
      <c r="L28">
        <v>5.1999999999999998E-2</v>
      </c>
      <c r="N28" t="s">
        <v>8</v>
      </c>
    </row>
    <row r="29" spans="1:17" x14ac:dyDescent="0.4">
      <c r="A29">
        <v>0.27400000000000002</v>
      </c>
      <c r="B29">
        <v>0.307</v>
      </c>
      <c r="C29">
        <v>0.23799999999999999</v>
      </c>
      <c r="D29">
        <v>0.317</v>
      </c>
      <c r="E29" s="3">
        <v>0.20399999999999999</v>
      </c>
      <c r="F29" s="3">
        <v>0.20499999999999999</v>
      </c>
      <c r="G29" s="3">
        <v>0.21</v>
      </c>
      <c r="H29" s="3">
        <v>0.16600000000000001</v>
      </c>
      <c r="I29">
        <v>0.25</v>
      </c>
      <c r="J29">
        <v>0.41</v>
      </c>
      <c r="K29">
        <v>0.22800000000000001</v>
      </c>
      <c r="L29">
        <v>0.28100000000000003</v>
      </c>
      <c r="O29" t="s">
        <v>5</v>
      </c>
      <c r="P29" t="s">
        <v>6</v>
      </c>
      <c r="Q29" t="s">
        <v>7</v>
      </c>
    </row>
    <row r="30" spans="1:17" x14ac:dyDescent="0.4">
      <c r="A30">
        <v>0.246</v>
      </c>
      <c r="B30">
        <v>0.32200000000000001</v>
      </c>
      <c r="C30">
        <v>0.249</v>
      </c>
      <c r="D30">
        <v>0.30199999999999999</v>
      </c>
      <c r="E30" s="3">
        <v>0.19500000000000001</v>
      </c>
      <c r="F30" s="3">
        <v>0.2</v>
      </c>
      <c r="G30" s="3">
        <v>0.20799999999999999</v>
      </c>
      <c r="H30" s="3">
        <v>0.17</v>
      </c>
      <c r="I30">
        <v>0.29599999999999999</v>
      </c>
      <c r="J30">
        <v>0.443</v>
      </c>
      <c r="K30">
        <v>0.248</v>
      </c>
      <c r="L30">
        <v>0.26400000000000001</v>
      </c>
      <c r="N30">
        <v>1</v>
      </c>
      <c r="O30">
        <f>((E29-$J$26)+(E30-$J$26))/2</f>
        <v>0.1515</v>
      </c>
      <c r="P30">
        <f>((F29-$J$26)+(F30-$J$26))/2</f>
        <v>0.1545</v>
      </c>
      <c r="Q30">
        <f>((G29-$J$26)+(G30-$J$26))/2</f>
        <v>0.16099999999999998</v>
      </c>
    </row>
    <row r="31" spans="1:17" x14ac:dyDescent="0.4">
      <c r="A31">
        <v>0.43099999999999999</v>
      </c>
      <c r="B31">
        <v>0.33700000000000002</v>
      </c>
      <c r="C31">
        <v>0.223</v>
      </c>
      <c r="D31">
        <v>0.33</v>
      </c>
      <c r="E31" s="3">
        <v>0.187</v>
      </c>
      <c r="F31" s="3">
        <v>0.18099999999999999</v>
      </c>
      <c r="G31" s="3">
        <v>0.215</v>
      </c>
      <c r="H31" s="3">
        <v>0.16800000000000001</v>
      </c>
      <c r="I31">
        <v>0.315</v>
      </c>
      <c r="J31">
        <v>0.378</v>
      </c>
      <c r="K31">
        <v>0.28899999999999998</v>
      </c>
      <c r="L31">
        <v>0.26100000000000001</v>
      </c>
      <c r="N31">
        <v>2</v>
      </c>
      <c r="O31">
        <f>((E31-$J$26)+(E32-$J$26))/2</f>
        <v>0.13450000000000001</v>
      </c>
      <c r="P31">
        <f t="shared" ref="P31:Q31" si="7">((F31-$J$26)+(F32-$J$26))/2</f>
        <v>0.1285</v>
      </c>
      <c r="Q31">
        <f t="shared" si="7"/>
        <v>0.16</v>
      </c>
    </row>
    <row r="32" spans="1:17" x14ac:dyDescent="0.4">
      <c r="A32">
        <v>0.308</v>
      </c>
      <c r="B32">
        <v>0.29699999999999999</v>
      </c>
      <c r="C32">
        <v>0.192</v>
      </c>
      <c r="D32">
        <v>0.33900000000000002</v>
      </c>
      <c r="E32" s="3">
        <v>0.17799999999999999</v>
      </c>
      <c r="F32" s="3">
        <v>0.17199999999999999</v>
      </c>
      <c r="G32" s="3">
        <v>0.20100000000000001</v>
      </c>
      <c r="H32" s="3">
        <v>0.17799999999999999</v>
      </c>
      <c r="I32">
        <v>0.29399999999999998</v>
      </c>
      <c r="J32">
        <v>0.38800000000000001</v>
      </c>
      <c r="K32">
        <v>0.254</v>
      </c>
      <c r="L32">
        <v>0.254</v>
      </c>
    </row>
    <row r="33" spans="1:21" x14ac:dyDescent="0.4">
      <c r="A33">
        <v>0.05</v>
      </c>
      <c r="B33">
        <v>5.0999999999999997E-2</v>
      </c>
      <c r="C33">
        <v>4.9000000000000002E-2</v>
      </c>
      <c r="D33">
        <v>0.05</v>
      </c>
      <c r="E33">
        <v>0.189</v>
      </c>
      <c r="F33">
        <v>0.22900000000000001</v>
      </c>
      <c r="G33">
        <v>0.21299999999999999</v>
      </c>
      <c r="H33">
        <v>0.158</v>
      </c>
      <c r="I33">
        <v>0.22800000000000001</v>
      </c>
      <c r="J33">
        <v>0.27600000000000002</v>
      </c>
      <c r="K33">
        <v>0.19900000000000001</v>
      </c>
      <c r="L33">
        <v>0.20499999999999999</v>
      </c>
      <c r="N33" t="s">
        <v>9</v>
      </c>
    </row>
    <row r="34" spans="1:21" x14ac:dyDescent="0.4">
      <c r="A34">
        <v>0.05</v>
      </c>
      <c r="B34">
        <v>0.05</v>
      </c>
      <c r="C34">
        <v>0.05</v>
      </c>
      <c r="D34">
        <v>4.9000000000000002E-2</v>
      </c>
      <c r="E34">
        <v>0.19900000000000001</v>
      </c>
      <c r="F34">
        <v>0.23</v>
      </c>
      <c r="G34">
        <v>0.20799999999999999</v>
      </c>
      <c r="H34">
        <v>0.16300000000000001</v>
      </c>
      <c r="I34">
        <v>0.218</v>
      </c>
      <c r="J34">
        <v>0.28399999999999997</v>
      </c>
      <c r="K34">
        <v>0.218</v>
      </c>
      <c r="L34">
        <v>0.16300000000000001</v>
      </c>
      <c r="N34" t="s">
        <v>10</v>
      </c>
      <c r="O34" t="s">
        <v>5</v>
      </c>
      <c r="P34" t="s">
        <v>6</v>
      </c>
      <c r="Q34" t="s">
        <v>7</v>
      </c>
    </row>
    <row r="35" spans="1:21" x14ac:dyDescent="0.4">
      <c r="A35">
        <v>0.05</v>
      </c>
      <c r="B35">
        <v>5.2999999999999999E-2</v>
      </c>
      <c r="C35">
        <v>5.2999999999999999E-2</v>
      </c>
      <c r="D35">
        <v>6.2E-2</v>
      </c>
      <c r="E35">
        <v>5.2999999999999999E-2</v>
      </c>
      <c r="F35">
        <v>4.9000000000000002E-2</v>
      </c>
      <c r="G35">
        <v>0.05</v>
      </c>
      <c r="H35">
        <v>5.0999999999999997E-2</v>
      </c>
      <c r="I35">
        <v>4.8000000000000001E-2</v>
      </c>
      <c r="J35">
        <v>0.05</v>
      </c>
      <c r="K35">
        <v>5.2999999999999999E-2</v>
      </c>
      <c r="L35">
        <v>0.05</v>
      </c>
      <c r="N35">
        <v>1</v>
      </c>
      <c r="O35">
        <f>((A41-$J$38)+(A42-$J$38))/2</f>
        <v>0.25</v>
      </c>
      <c r="P35">
        <f t="shared" ref="P35:Q35" si="8">((B41-$J$38)+(B42-$J$38))/2</f>
        <v>0.29600000000000004</v>
      </c>
      <c r="Q35">
        <f t="shared" si="8"/>
        <v>0.21400000000000002</v>
      </c>
      <c r="S35">
        <f>O35*10</f>
        <v>2.5</v>
      </c>
      <c r="T35">
        <f t="shared" ref="T35:U36" si="9">P35*10</f>
        <v>2.9600000000000004</v>
      </c>
      <c r="U35">
        <f t="shared" si="9"/>
        <v>2.14</v>
      </c>
    </row>
    <row r="36" spans="1:21" x14ac:dyDescent="0.4">
      <c r="N36">
        <v>2</v>
      </c>
      <c r="O36">
        <f>((A43-$J$38)+(A44-$J$38))/2</f>
        <v>0.34100000000000003</v>
      </c>
      <c r="P36">
        <f t="shared" ref="P36:Q36" si="10">((B43-$J$38)+(B44-$J$38))/2</f>
        <v>0.26150000000000007</v>
      </c>
      <c r="Q36">
        <f t="shared" si="10"/>
        <v>0.20850000000000002</v>
      </c>
      <c r="S36">
        <f>O36*10</f>
        <v>3.41</v>
      </c>
      <c r="T36">
        <f t="shared" si="9"/>
        <v>2.6150000000000007</v>
      </c>
      <c r="U36">
        <f t="shared" si="9"/>
        <v>2.085</v>
      </c>
    </row>
    <row r="37" spans="1:21" x14ac:dyDescent="0.4">
      <c r="A37" t="s">
        <v>2</v>
      </c>
      <c r="B37" s="1">
        <v>0.50094907407407407</v>
      </c>
    </row>
    <row r="38" spans="1:21" x14ac:dyDescent="0.4">
      <c r="A38" t="s">
        <v>2</v>
      </c>
      <c r="B38" s="1">
        <v>0.50138888888888888</v>
      </c>
      <c r="J38">
        <v>4.2999999999999997E-2</v>
      </c>
      <c r="N38" t="s">
        <v>11</v>
      </c>
    </row>
    <row r="39" spans="1:21" x14ac:dyDescent="0.4">
      <c r="A39">
        <v>600</v>
      </c>
      <c r="B39" t="s">
        <v>4</v>
      </c>
      <c r="O39" t="s">
        <v>5</v>
      </c>
      <c r="P39" t="s">
        <v>6</v>
      </c>
      <c r="Q39" t="s">
        <v>7</v>
      </c>
    </row>
    <row r="40" spans="1:21" x14ac:dyDescent="0.4">
      <c r="A40">
        <v>0.48599999999999999</v>
      </c>
      <c r="B40">
        <v>0.16300000000000001</v>
      </c>
      <c r="C40">
        <v>1.1020000000000001</v>
      </c>
      <c r="D40">
        <v>0.60799999999999998</v>
      </c>
      <c r="E40">
        <v>0.11700000000000001</v>
      </c>
      <c r="F40">
        <v>0.49399999999999999</v>
      </c>
      <c r="G40">
        <v>4.9000000000000002E-2</v>
      </c>
      <c r="H40">
        <v>4.4999999999999998E-2</v>
      </c>
      <c r="I40">
        <v>4.2000000000000003E-2</v>
      </c>
      <c r="J40">
        <v>4.1000000000000002E-2</v>
      </c>
      <c r="K40">
        <v>4.1000000000000002E-2</v>
      </c>
      <c r="L40">
        <v>4.4999999999999998E-2</v>
      </c>
      <c r="N40">
        <v>1</v>
      </c>
      <c r="O40" s="5">
        <f>O30/S35</f>
        <v>6.0600000000000001E-2</v>
      </c>
      <c r="P40" s="5">
        <f t="shared" ref="P40:Q40" si="11">P30/T35</f>
        <v>5.219594594594594E-2</v>
      </c>
      <c r="Q40" s="5">
        <f t="shared" si="11"/>
        <v>7.523364485981307E-2</v>
      </c>
    </row>
    <row r="41" spans="1:21" x14ac:dyDescent="0.4">
      <c r="A41" s="2">
        <v>0.30599999999999999</v>
      </c>
      <c r="B41" s="2">
        <v>0.32800000000000001</v>
      </c>
      <c r="C41" s="2">
        <v>0.253</v>
      </c>
      <c r="D41" s="2">
        <v>0.28599999999999998</v>
      </c>
      <c r="E41">
        <v>0.158</v>
      </c>
      <c r="F41">
        <v>0.152</v>
      </c>
      <c r="G41">
        <v>0.17399999999999999</v>
      </c>
      <c r="H41">
        <v>0.14000000000000001</v>
      </c>
      <c r="I41">
        <v>0.21199999999999999</v>
      </c>
      <c r="J41">
        <v>0.34200000000000003</v>
      </c>
      <c r="K41">
        <v>0.20899999999999999</v>
      </c>
      <c r="L41">
        <v>0.245</v>
      </c>
      <c r="N41">
        <v>2</v>
      </c>
      <c r="O41" s="4">
        <f>O31/S36</f>
        <v>3.9442815249266863E-2</v>
      </c>
      <c r="P41" s="4">
        <f t="shared" ref="P41:Q41" si="12">P31/T36</f>
        <v>4.9139579349904386E-2</v>
      </c>
      <c r="Q41" s="4">
        <f t="shared" si="12"/>
        <v>7.6738609112709841E-2</v>
      </c>
    </row>
    <row r="42" spans="1:21" x14ac:dyDescent="0.4">
      <c r="A42" s="2">
        <v>0.28000000000000003</v>
      </c>
      <c r="B42" s="2">
        <v>0.35</v>
      </c>
      <c r="C42" s="2">
        <v>0.26100000000000001</v>
      </c>
      <c r="D42" s="2">
        <v>0.28599999999999998</v>
      </c>
      <c r="E42">
        <v>0.15</v>
      </c>
      <c r="F42">
        <v>0.16</v>
      </c>
      <c r="G42">
        <v>0.17399999999999999</v>
      </c>
      <c r="H42">
        <v>0.14799999999999999</v>
      </c>
      <c r="I42">
        <v>0.24</v>
      </c>
      <c r="J42">
        <v>0.36699999999999999</v>
      </c>
      <c r="K42">
        <v>0.18</v>
      </c>
      <c r="L42">
        <v>0.216</v>
      </c>
    </row>
    <row r="43" spans="1:21" x14ac:dyDescent="0.4">
      <c r="A43" s="2">
        <v>0.439</v>
      </c>
      <c r="B43" s="2">
        <v>0.33200000000000002</v>
      </c>
      <c r="C43" s="2">
        <v>0.26400000000000001</v>
      </c>
      <c r="D43" s="2">
        <v>0.307</v>
      </c>
      <c r="E43">
        <v>0.14899999999999999</v>
      </c>
      <c r="F43">
        <v>0.14599999999999999</v>
      </c>
      <c r="G43">
        <v>0.17</v>
      </c>
      <c r="H43">
        <v>0.14000000000000001</v>
      </c>
      <c r="I43">
        <v>0.252</v>
      </c>
      <c r="J43">
        <v>0.29199999999999998</v>
      </c>
      <c r="K43">
        <v>0.19500000000000001</v>
      </c>
      <c r="L43">
        <v>0.23400000000000001</v>
      </c>
    </row>
    <row r="44" spans="1:21" x14ac:dyDescent="0.4">
      <c r="A44" s="2">
        <v>0.32900000000000001</v>
      </c>
      <c r="B44" s="2">
        <v>0.27700000000000002</v>
      </c>
      <c r="C44" s="2">
        <v>0.23899999999999999</v>
      </c>
      <c r="D44" s="2">
        <v>0.309</v>
      </c>
      <c r="E44">
        <v>0.14099999999999999</v>
      </c>
      <c r="F44">
        <v>0.13600000000000001</v>
      </c>
      <c r="G44">
        <v>0.156</v>
      </c>
      <c r="H44">
        <v>0.15</v>
      </c>
      <c r="I44">
        <v>0.21299999999999999</v>
      </c>
      <c r="J44">
        <v>0.312</v>
      </c>
      <c r="K44">
        <v>0.214</v>
      </c>
      <c r="L44">
        <v>0.21099999999999999</v>
      </c>
    </row>
    <row r="45" spans="1:21" x14ac:dyDescent="0.4">
      <c r="A45">
        <v>4.2000000000000003E-2</v>
      </c>
      <c r="B45">
        <v>4.2999999999999997E-2</v>
      </c>
      <c r="C45">
        <v>4.2000000000000003E-2</v>
      </c>
      <c r="D45">
        <v>4.2000000000000003E-2</v>
      </c>
      <c r="E45">
        <v>0.14399999999999999</v>
      </c>
      <c r="F45">
        <v>0.16400000000000001</v>
      </c>
      <c r="G45">
        <v>0.16400000000000001</v>
      </c>
      <c r="H45">
        <v>0.11899999999999999</v>
      </c>
      <c r="I45">
        <v>0.16200000000000001</v>
      </c>
      <c r="J45">
        <v>0.192</v>
      </c>
      <c r="K45">
        <v>0.17199999999999999</v>
      </c>
      <c r="L45">
        <v>0.113</v>
      </c>
    </row>
    <row r="46" spans="1:21" x14ac:dyDescent="0.4">
      <c r="A46">
        <v>4.2000000000000003E-2</v>
      </c>
      <c r="B46">
        <v>4.2000000000000003E-2</v>
      </c>
      <c r="C46">
        <v>4.1000000000000002E-2</v>
      </c>
      <c r="D46">
        <v>4.1000000000000002E-2</v>
      </c>
      <c r="E46">
        <v>0.14799999999999999</v>
      </c>
      <c r="F46">
        <v>0.16900000000000001</v>
      </c>
      <c r="G46">
        <v>0.16500000000000001</v>
      </c>
      <c r="H46">
        <v>0.14299999999999999</v>
      </c>
      <c r="I46">
        <v>0.16900000000000001</v>
      </c>
      <c r="J46">
        <v>0.21199999999999999</v>
      </c>
      <c r="K46">
        <v>0.16600000000000001</v>
      </c>
      <c r="L46">
        <v>0.153</v>
      </c>
    </row>
    <row r="47" spans="1:21" x14ac:dyDescent="0.4">
      <c r="A47">
        <v>4.2000000000000003E-2</v>
      </c>
      <c r="B47">
        <v>4.4999999999999998E-2</v>
      </c>
      <c r="C47">
        <v>4.3999999999999997E-2</v>
      </c>
      <c r="D47">
        <v>5.3999999999999999E-2</v>
      </c>
      <c r="E47">
        <v>4.3999999999999997E-2</v>
      </c>
      <c r="F47">
        <v>4.2000000000000003E-2</v>
      </c>
      <c r="G47">
        <v>4.2000000000000003E-2</v>
      </c>
      <c r="H47">
        <v>4.2000000000000003E-2</v>
      </c>
      <c r="I47">
        <v>0.04</v>
      </c>
      <c r="J47">
        <v>4.2000000000000003E-2</v>
      </c>
      <c r="K47">
        <v>4.4999999999999998E-2</v>
      </c>
      <c r="L47">
        <v>4.2000000000000003E-2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23"/>
  <sheetViews>
    <sheetView tabSelected="1" workbookViewId="0">
      <selection activeCell="J15" sqref="J15"/>
    </sheetView>
  </sheetViews>
  <sheetFormatPr defaultRowHeight="17.399999999999999" x14ac:dyDescent="0.4"/>
  <cols>
    <col min="26" max="26" width="9" customWidth="1"/>
  </cols>
  <sheetData>
    <row r="1" spans="1:40" x14ac:dyDescent="0.4">
      <c r="A1" t="s">
        <v>12</v>
      </c>
      <c r="B1" s="1">
        <v>0.63012731481481488</v>
      </c>
    </row>
    <row r="2" spans="1:40" x14ac:dyDescent="0.4">
      <c r="A2" t="s">
        <v>12</v>
      </c>
      <c r="B2" s="1">
        <v>0.63069444444444445</v>
      </c>
      <c r="J2">
        <v>4.7E-2</v>
      </c>
    </row>
    <row r="3" spans="1:40" x14ac:dyDescent="0.4">
      <c r="A3">
        <v>400</v>
      </c>
      <c r="B3" t="s">
        <v>1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14</v>
      </c>
      <c r="T3" t="s">
        <v>15</v>
      </c>
      <c r="U3" t="s">
        <v>16</v>
      </c>
      <c r="V3" t="s">
        <v>17</v>
      </c>
      <c r="W3" t="s">
        <v>14</v>
      </c>
      <c r="X3" t="s">
        <v>15</v>
      </c>
      <c r="Y3" t="s">
        <v>16</v>
      </c>
      <c r="Z3" t="s">
        <v>17</v>
      </c>
    </row>
    <row r="4" spans="1:40" x14ac:dyDescent="0.4">
      <c r="A4">
        <v>0.26400000000000001</v>
      </c>
      <c r="B4">
        <v>0.16500000000000001</v>
      </c>
      <c r="C4">
        <v>0.28699999999999998</v>
      </c>
      <c r="D4">
        <v>0.18099999999999999</v>
      </c>
      <c r="E4">
        <v>0.94199999999999995</v>
      </c>
      <c r="F4">
        <v>0.73899999999999999</v>
      </c>
      <c r="G4">
        <v>0.96399999999999997</v>
      </c>
      <c r="H4">
        <v>1.163</v>
      </c>
      <c r="I4">
        <v>0.39900000000000002</v>
      </c>
      <c r="J4">
        <v>0.31900000000000001</v>
      </c>
      <c r="K4">
        <v>0.40400000000000003</v>
      </c>
      <c r="L4">
        <v>0.29399999999999998</v>
      </c>
      <c r="N4" s="6" t="s">
        <v>18</v>
      </c>
      <c r="O4" s="2">
        <f>(A4+A5-(2*$J$2))/2</f>
        <v>0.21350000000000002</v>
      </c>
      <c r="P4" s="2">
        <f>(B4+B5-(2*$J$2))/2</f>
        <v>0.10400000000000002</v>
      </c>
      <c r="Q4" s="2">
        <f>(C4+C5-(2*$J$2))/2</f>
        <v>0.21500000000000002</v>
      </c>
      <c r="R4" s="2">
        <f>(D4+D5-(2*$J$2))/2</f>
        <v>0.12149999999999998</v>
      </c>
      <c r="S4" s="3">
        <f>((E4+E5-(2*$J$2))/2)*2</f>
        <v>1.8219999999999998</v>
      </c>
      <c r="T4" s="3">
        <f>((F4+F5-(2*$J$2))/2)*2</f>
        <v>1.3259999999999998</v>
      </c>
      <c r="U4" s="3">
        <f>((G4+G5-(2*$J$2))/2)*2</f>
        <v>1.841</v>
      </c>
      <c r="V4" s="3">
        <f>((H4+H5-(2*$J$2))/2)*2</f>
        <v>2.1880000000000002</v>
      </c>
      <c r="W4" s="7">
        <f>((I4+I5-(2*$J$2))/2)*10</f>
        <v>3.2850000000000001</v>
      </c>
      <c r="X4" s="7">
        <f>((J4+J5-(2*$J$2))/2)*10</f>
        <v>2.5249999999999999</v>
      </c>
      <c r="Y4" s="7">
        <f>((K4+K5-(2*$J$2))/2)*10</f>
        <v>3.2450000000000006</v>
      </c>
      <c r="Z4" s="7">
        <f>((L4+L5-(2*$J$2))/2)*10</f>
        <v>2.395</v>
      </c>
    </row>
    <row r="5" spans="1:40" x14ac:dyDescent="0.4">
      <c r="A5">
        <v>0.25700000000000001</v>
      </c>
      <c r="B5">
        <v>0.13700000000000001</v>
      </c>
      <c r="C5">
        <v>0.23699999999999999</v>
      </c>
      <c r="D5">
        <v>0.156</v>
      </c>
      <c r="E5">
        <v>0.97399999999999998</v>
      </c>
      <c r="F5">
        <v>0.68100000000000005</v>
      </c>
      <c r="G5">
        <v>0.97099999999999997</v>
      </c>
      <c r="H5">
        <v>1.119</v>
      </c>
      <c r="I5">
        <v>0.35199999999999998</v>
      </c>
      <c r="J5">
        <v>0.28000000000000003</v>
      </c>
      <c r="K5">
        <v>0.33900000000000002</v>
      </c>
      <c r="L5">
        <v>0.27900000000000003</v>
      </c>
      <c r="N5" t="s">
        <v>19</v>
      </c>
      <c r="O5" s="2">
        <f>(A6+A7-(2*$J$2))/2</f>
        <v>9.6999999999999989E-2</v>
      </c>
      <c r="P5" s="2">
        <f>(B6+B7-(2*$J$2))/2</f>
        <v>0.112</v>
      </c>
      <c r="Q5" s="2">
        <f>(C6+C7-(2*$J$2))/2</f>
        <v>8.7000000000000008E-2</v>
      </c>
      <c r="R5" s="2">
        <f>(D6+D7-(2*$J$2))/2</f>
        <v>8.900000000000001E-2</v>
      </c>
      <c r="S5" s="3">
        <f>((E6+E7-(2*$J$2))/2)*2</f>
        <v>1.1969999999999998</v>
      </c>
      <c r="T5" s="3">
        <f>((F6+F7-(2*$J$2))/2)*2</f>
        <v>0.499</v>
      </c>
      <c r="U5" s="3">
        <f>((G6+G7-(2*$J$2))/2)*2</f>
        <v>1.1129999999999998</v>
      </c>
      <c r="V5" s="3">
        <f>((H6+H7-(2*$J$2))/2)*2</f>
        <v>1.671</v>
      </c>
      <c r="W5" s="7">
        <f>((I6+I7-(2*$J$2))/2)*10</f>
        <v>1.9750000000000001</v>
      </c>
      <c r="X5" s="7">
        <f>((J6+J7-(2*$J$2))/2)*10</f>
        <v>1.105</v>
      </c>
      <c r="Y5" s="7">
        <f>((K6+K7-(2*$J$2))/2)*10</f>
        <v>1.8399999999999999</v>
      </c>
      <c r="Z5" s="7">
        <f>((L6+L7-(2*$J$2))/2)*10</f>
        <v>3.5100000000000002</v>
      </c>
    </row>
    <row r="6" spans="1:40" x14ac:dyDescent="0.4">
      <c r="A6">
        <v>0.14099999999999999</v>
      </c>
      <c r="B6">
        <v>0.158</v>
      </c>
      <c r="C6">
        <v>0.13</v>
      </c>
      <c r="D6">
        <v>0.129</v>
      </c>
      <c r="E6">
        <v>0.66300000000000003</v>
      </c>
      <c r="F6">
        <v>0.29899999999999999</v>
      </c>
      <c r="G6">
        <v>0.621</v>
      </c>
      <c r="H6">
        <v>0.85599999999999998</v>
      </c>
      <c r="I6">
        <v>0.23300000000000001</v>
      </c>
      <c r="J6">
        <v>0.154</v>
      </c>
      <c r="K6">
        <v>0.26600000000000001</v>
      </c>
      <c r="L6">
        <v>0.38800000000000001</v>
      </c>
    </row>
    <row r="7" spans="1:40" x14ac:dyDescent="0.4">
      <c r="A7">
        <v>0.14699999999999999</v>
      </c>
      <c r="B7">
        <v>0.16</v>
      </c>
      <c r="C7">
        <v>0.13800000000000001</v>
      </c>
      <c r="D7">
        <v>0.14299999999999999</v>
      </c>
      <c r="E7">
        <v>0.628</v>
      </c>
      <c r="F7">
        <v>0.29399999999999998</v>
      </c>
      <c r="G7">
        <v>0.58599999999999997</v>
      </c>
      <c r="H7">
        <v>0.90900000000000003</v>
      </c>
      <c r="I7">
        <v>0.25600000000000001</v>
      </c>
      <c r="J7">
        <v>0.161</v>
      </c>
      <c r="K7">
        <v>0.19600000000000001</v>
      </c>
      <c r="L7">
        <v>0.40799999999999997</v>
      </c>
    </row>
    <row r="8" spans="1:40" x14ac:dyDescent="0.4">
      <c r="A8">
        <v>4.9000000000000002E-2</v>
      </c>
      <c r="B8">
        <v>4.5999999999999999E-2</v>
      </c>
      <c r="C8">
        <v>4.7E-2</v>
      </c>
      <c r="D8">
        <v>4.8000000000000001E-2</v>
      </c>
      <c r="E8">
        <v>4.5999999999999999E-2</v>
      </c>
      <c r="F8">
        <v>4.5999999999999999E-2</v>
      </c>
      <c r="G8">
        <v>4.4999999999999998E-2</v>
      </c>
      <c r="H8">
        <v>4.4999999999999998E-2</v>
      </c>
      <c r="I8">
        <v>4.3999999999999997E-2</v>
      </c>
      <c r="J8">
        <v>4.3999999999999997E-2</v>
      </c>
      <c r="K8">
        <v>0.05</v>
      </c>
      <c r="L8">
        <v>4.7E-2</v>
      </c>
    </row>
    <row r="9" spans="1:40" x14ac:dyDescent="0.4">
      <c r="A9">
        <v>0.05</v>
      </c>
      <c r="B9">
        <v>4.7E-2</v>
      </c>
      <c r="C9">
        <v>4.7E-2</v>
      </c>
      <c r="D9">
        <v>4.7E-2</v>
      </c>
      <c r="E9">
        <v>4.5999999999999999E-2</v>
      </c>
      <c r="F9">
        <v>4.5999999999999999E-2</v>
      </c>
      <c r="G9">
        <v>4.4999999999999998E-2</v>
      </c>
      <c r="H9">
        <v>4.3999999999999997E-2</v>
      </c>
      <c r="I9">
        <v>4.5999999999999999E-2</v>
      </c>
      <c r="J9">
        <v>4.5999999999999999E-2</v>
      </c>
      <c r="K9">
        <v>4.2999999999999997E-2</v>
      </c>
      <c r="L9">
        <v>4.3999999999999997E-2</v>
      </c>
    </row>
    <row r="10" spans="1:40" x14ac:dyDescent="0.4">
      <c r="A10">
        <v>4.8000000000000001E-2</v>
      </c>
      <c r="B10">
        <v>4.8000000000000001E-2</v>
      </c>
      <c r="C10">
        <v>4.5999999999999999E-2</v>
      </c>
      <c r="D10">
        <v>4.7E-2</v>
      </c>
      <c r="E10">
        <v>4.5999999999999999E-2</v>
      </c>
      <c r="F10">
        <v>4.4999999999999998E-2</v>
      </c>
      <c r="G10">
        <v>4.5999999999999999E-2</v>
      </c>
      <c r="H10">
        <v>4.4999999999999998E-2</v>
      </c>
      <c r="I10">
        <v>4.3999999999999997E-2</v>
      </c>
      <c r="J10">
        <v>4.4999999999999998E-2</v>
      </c>
      <c r="K10">
        <v>4.4999999999999998E-2</v>
      </c>
      <c r="L10">
        <v>4.4999999999999998E-2</v>
      </c>
    </row>
    <row r="11" spans="1:40" x14ac:dyDescent="0.4">
      <c r="A11">
        <v>4.8000000000000001E-2</v>
      </c>
      <c r="B11">
        <v>4.7E-2</v>
      </c>
      <c r="C11">
        <v>4.8000000000000001E-2</v>
      </c>
      <c r="D11">
        <v>4.8000000000000001E-2</v>
      </c>
      <c r="E11">
        <v>4.7E-2</v>
      </c>
      <c r="F11">
        <v>4.5999999999999999E-2</v>
      </c>
      <c r="G11">
        <v>4.5999999999999999E-2</v>
      </c>
      <c r="H11">
        <v>4.5999999999999999E-2</v>
      </c>
      <c r="I11">
        <v>4.5999999999999999E-2</v>
      </c>
      <c r="J11">
        <v>4.7E-2</v>
      </c>
      <c r="K11">
        <v>4.7E-2</v>
      </c>
      <c r="L11">
        <v>4.4999999999999998E-2</v>
      </c>
      <c r="AB11" t="s">
        <v>20</v>
      </c>
      <c r="AC11" t="s">
        <v>14</v>
      </c>
      <c r="AD11" t="s">
        <v>15</v>
      </c>
      <c r="AE11" t="s">
        <v>16</v>
      </c>
      <c r="AF11" t="s">
        <v>17</v>
      </c>
      <c r="AG11" t="s">
        <v>14</v>
      </c>
      <c r="AH11" t="s">
        <v>15</v>
      </c>
      <c r="AI11" t="s">
        <v>16</v>
      </c>
      <c r="AJ11" t="s">
        <v>17</v>
      </c>
      <c r="AK11" t="s">
        <v>14</v>
      </c>
      <c r="AL11" t="s">
        <v>15</v>
      </c>
      <c r="AM11" t="s">
        <v>16</v>
      </c>
      <c r="AN11" t="s">
        <v>17</v>
      </c>
    </row>
    <row r="12" spans="1:40" x14ac:dyDescent="0.4">
      <c r="AB12" s="6" t="s">
        <v>18</v>
      </c>
      <c r="AC12" s="2">
        <f t="shared" ref="AC12:AN13" si="0">O4/O16</f>
        <v>1.5641025641025645</v>
      </c>
      <c r="AD12" s="2">
        <f t="shared" si="0"/>
        <v>1.2380952380952386</v>
      </c>
      <c r="AE12" s="2">
        <f t="shared" si="0"/>
        <v>1.5034965034965038</v>
      </c>
      <c r="AF12" s="2">
        <f t="shared" si="0"/>
        <v>1.2590673575129532</v>
      </c>
      <c r="AG12" s="3">
        <f t="shared" si="0"/>
        <v>1.48130081300813</v>
      </c>
      <c r="AH12" s="3">
        <f t="shared" si="0"/>
        <v>1.1978319783197831</v>
      </c>
      <c r="AI12" s="3">
        <f t="shared" si="0"/>
        <v>1.5681431005110733</v>
      </c>
      <c r="AJ12" s="3">
        <f t="shared" si="0"/>
        <v>1.2021978021978024</v>
      </c>
      <c r="AK12" s="7">
        <f t="shared" si="0"/>
        <v>1.9789156626506024</v>
      </c>
      <c r="AL12" s="7">
        <f t="shared" si="0"/>
        <v>1.5029761904761907</v>
      </c>
      <c r="AM12" s="7">
        <f t="shared" si="0"/>
        <v>1.4390243902439028</v>
      </c>
      <c r="AN12" s="7">
        <f t="shared" si="0"/>
        <v>0.82586206896551717</v>
      </c>
    </row>
    <row r="13" spans="1:40" x14ac:dyDescent="0.4">
      <c r="A13" t="s">
        <v>12</v>
      </c>
      <c r="B13" s="1">
        <v>0.63255787037037037</v>
      </c>
      <c r="AB13" t="s">
        <v>19</v>
      </c>
      <c r="AC13">
        <f t="shared" si="0"/>
        <v>1.1829268292682926</v>
      </c>
      <c r="AD13">
        <f t="shared" si="0"/>
        <v>1.258426966292135</v>
      </c>
      <c r="AE13">
        <f t="shared" si="0"/>
        <v>1.1677852348993292</v>
      </c>
      <c r="AF13">
        <f t="shared" si="0"/>
        <v>1.0853658536585369</v>
      </c>
      <c r="AG13">
        <f t="shared" si="0"/>
        <v>1.5854304635761587</v>
      </c>
      <c r="AH13">
        <f t="shared" si="0"/>
        <v>1.3899721448467968</v>
      </c>
      <c r="AI13">
        <f t="shared" si="0"/>
        <v>1.5654008438818561</v>
      </c>
      <c r="AJ13">
        <f t="shared" si="0"/>
        <v>1.2668688400303261</v>
      </c>
      <c r="AK13">
        <f t="shared" si="0"/>
        <v>1.6737288135593222</v>
      </c>
      <c r="AL13">
        <f t="shared" si="0"/>
        <v>1.1881720430107527</v>
      </c>
      <c r="AM13">
        <f t="shared" si="0"/>
        <v>1.9679144385026734</v>
      </c>
      <c r="AN13">
        <f t="shared" si="0"/>
        <v>1.5</v>
      </c>
    </row>
    <row r="14" spans="1:40" x14ac:dyDescent="0.4">
      <c r="A14" t="s">
        <v>12</v>
      </c>
      <c r="B14" s="1">
        <v>0.63309027777777771</v>
      </c>
      <c r="J14">
        <v>4.1000000000000002E-2</v>
      </c>
    </row>
    <row r="15" spans="1:40" x14ac:dyDescent="0.4">
      <c r="A15">
        <v>600</v>
      </c>
      <c r="B15" t="s">
        <v>1</v>
      </c>
      <c r="N15" t="s">
        <v>21</v>
      </c>
      <c r="O15" t="s">
        <v>14</v>
      </c>
      <c r="P15" t="s">
        <v>15</v>
      </c>
      <c r="Q15" t="s">
        <v>16</v>
      </c>
      <c r="R15" t="s">
        <v>17</v>
      </c>
      <c r="S15" t="s">
        <v>14</v>
      </c>
      <c r="T15" t="s">
        <v>15</v>
      </c>
      <c r="U15" t="s">
        <v>16</v>
      </c>
      <c r="V15" t="s">
        <v>17</v>
      </c>
      <c r="W15" t="s">
        <v>14</v>
      </c>
      <c r="X15" t="s">
        <v>15</v>
      </c>
      <c r="Y15" t="s">
        <v>16</v>
      </c>
      <c r="Z15" t="s">
        <v>17</v>
      </c>
    </row>
    <row r="16" spans="1:40" x14ac:dyDescent="0.4">
      <c r="A16">
        <v>0.16300000000000001</v>
      </c>
      <c r="B16">
        <v>0.14000000000000001</v>
      </c>
      <c r="C16">
        <v>0.183</v>
      </c>
      <c r="D16">
        <v>0.13</v>
      </c>
      <c r="E16">
        <v>0.63200000000000001</v>
      </c>
      <c r="F16">
        <v>0.58799999999999997</v>
      </c>
      <c r="G16">
        <v>0.55600000000000005</v>
      </c>
      <c r="H16">
        <v>0.93799999999999994</v>
      </c>
      <c r="I16">
        <v>0.22700000000000001</v>
      </c>
      <c r="J16">
        <v>0.214</v>
      </c>
      <c r="K16">
        <v>0.22800000000000001</v>
      </c>
      <c r="L16">
        <v>0.34100000000000003</v>
      </c>
      <c r="N16" s="6" t="s">
        <v>18</v>
      </c>
      <c r="O16" s="2">
        <f>(A16+A17-(2*$J$14))/2</f>
        <v>0.13649999999999998</v>
      </c>
      <c r="P16" s="2">
        <f>(B16+B17-(2*$J$14))/2</f>
        <v>8.3999999999999991E-2</v>
      </c>
      <c r="Q16" s="2">
        <f>(C16+C17-(2*$J$14))/2</f>
        <v>0.14299999999999999</v>
      </c>
      <c r="R16" s="2">
        <f>(D16+D17-(2*$J$14))/2</f>
        <v>9.6500000000000002E-2</v>
      </c>
      <c r="S16" s="3">
        <f>((E16+E17-(2*$J$14))/2)*2</f>
        <v>1.23</v>
      </c>
      <c r="T16" s="3">
        <f>((F16+F17-(2*$J$14))/2)*2</f>
        <v>1.107</v>
      </c>
      <c r="U16" s="3">
        <f>((G16+G17-(2*$J$14))/2)*2</f>
        <v>1.1739999999999999</v>
      </c>
      <c r="V16" s="3">
        <f>((H16+H17-(2*$J$14))/2)*2</f>
        <v>1.8199999999999998</v>
      </c>
      <c r="W16" s="7">
        <f>((I16+I17-(2*$J$14))/2)*10</f>
        <v>1.6600000000000001</v>
      </c>
      <c r="X16" s="7">
        <f>((J16+J17-(2*$J$14))/2)*10</f>
        <v>1.6799999999999997</v>
      </c>
      <c r="Y16" s="7">
        <f>((K16+K17-(2*$J$14))/2)*10</f>
        <v>2.2549999999999999</v>
      </c>
      <c r="Z16" s="7">
        <f>((L16+L17-(2*$J$14))/2)*10</f>
        <v>2.9000000000000004</v>
      </c>
    </row>
    <row r="17" spans="1:26" x14ac:dyDescent="0.4">
      <c r="A17">
        <v>0.192</v>
      </c>
      <c r="B17">
        <v>0.11</v>
      </c>
      <c r="C17">
        <v>0.185</v>
      </c>
      <c r="D17">
        <v>0.14499999999999999</v>
      </c>
      <c r="E17">
        <v>0.68</v>
      </c>
      <c r="F17">
        <v>0.60099999999999998</v>
      </c>
      <c r="G17">
        <v>0.7</v>
      </c>
      <c r="H17">
        <v>0.96399999999999997</v>
      </c>
      <c r="I17">
        <v>0.187</v>
      </c>
      <c r="J17">
        <v>0.20399999999999999</v>
      </c>
      <c r="K17">
        <v>0.30499999999999999</v>
      </c>
      <c r="L17">
        <v>0.32100000000000001</v>
      </c>
      <c r="N17" t="s">
        <v>19</v>
      </c>
      <c r="O17" s="2">
        <f>(A18+A19-(2*$J$14))/2</f>
        <v>8.199999999999999E-2</v>
      </c>
      <c r="P17" s="2">
        <f>(B18+B19-(2*$J$14))/2</f>
        <v>8.8999999999999996E-2</v>
      </c>
      <c r="Q17" s="2">
        <f>(C18+C19-(2*$J$14))/2</f>
        <v>7.4499999999999983E-2</v>
      </c>
      <c r="R17" s="2">
        <f>(D18+D19-(2*$J$14))/2</f>
        <v>8.199999999999999E-2</v>
      </c>
      <c r="S17" s="3">
        <f>((E18+E19-(2*$J$14))/2)*2</f>
        <v>0.755</v>
      </c>
      <c r="T17" s="3">
        <f>((F18+F19-(2*$J$14))/2)*2</f>
        <v>0.35899999999999999</v>
      </c>
      <c r="U17" s="3">
        <f>((G18+G19-(2*$J$14))/2)*2</f>
        <v>0.71100000000000008</v>
      </c>
      <c r="V17" s="3">
        <f>((H18+H19-(2*$J$14))/2)*2</f>
        <v>1.319</v>
      </c>
      <c r="W17" s="7">
        <f>((I18+I19-(2*$J$14))/2)*10</f>
        <v>1.18</v>
      </c>
      <c r="X17" s="7">
        <f>((J18+J19-(2*$J$14))/2)*10</f>
        <v>0.92999999999999994</v>
      </c>
      <c r="Y17" s="7">
        <f>((K18+K19-(2*$J$14))/2)*10</f>
        <v>0.93500000000000005</v>
      </c>
      <c r="Z17" s="7">
        <f>((L18+L19-(2*$J$14))/2)*10</f>
        <v>2.3400000000000003</v>
      </c>
    </row>
    <row r="18" spans="1:26" x14ac:dyDescent="0.4">
      <c r="A18">
        <v>0.121</v>
      </c>
      <c r="B18">
        <v>0.129</v>
      </c>
      <c r="C18">
        <v>0.112</v>
      </c>
      <c r="D18">
        <v>0.114</v>
      </c>
      <c r="E18">
        <v>0.41199999999999998</v>
      </c>
      <c r="F18">
        <v>0.216</v>
      </c>
      <c r="G18">
        <v>0.39700000000000002</v>
      </c>
      <c r="H18">
        <v>0.67200000000000004</v>
      </c>
      <c r="I18">
        <v>0.13100000000000001</v>
      </c>
      <c r="J18">
        <v>0.129</v>
      </c>
      <c r="K18">
        <v>0.125</v>
      </c>
      <c r="L18">
        <v>0.27100000000000002</v>
      </c>
    </row>
    <row r="19" spans="1:26" x14ac:dyDescent="0.4">
      <c r="A19">
        <v>0.125</v>
      </c>
      <c r="B19">
        <v>0.13100000000000001</v>
      </c>
      <c r="C19">
        <v>0.11899999999999999</v>
      </c>
      <c r="D19">
        <v>0.13200000000000001</v>
      </c>
      <c r="E19">
        <v>0.42499999999999999</v>
      </c>
      <c r="F19">
        <v>0.22500000000000001</v>
      </c>
      <c r="G19">
        <v>0.39600000000000002</v>
      </c>
      <c r="H19">
        <v>0.72899999999999998</v>
      </c>
      <c r="I19">
        <v>0.187</v>
      </c>
      <c r="J19">
        <v>0.13900000000000001</v>
      </c>
      <c r="K19">
        <v>0.14399999999999999</v>
      </c>
      <c r="L19">
        <v>0.27900000000000003</v>
      </c>
    </row>
    <row r="20" spans="1:26" x14ac:dyDescent="0.4">
      <c r="A20">
        <v>4.3999999999999997E-2</v>
      </c>
      <c r="B20">
        <v>4.1000000000000002E-2</v>
      </c>
      <c r="C20">
        <v>4.1000000000000002E-2</v>
      </c>
      <c r="D20">
        <v>4.2000000000000003E-2</v>
      </c>
      <c r="E20">
        <v>4.1000000000000002E-2</v>
      </c>
      <c r="F20">
        <v>4.1000000000000002E-2</v>
      </c>
      <c r="G20">
        <v>3.9E-2</v>
      </c>
      <c r="H20">
        <v>0.04</v>
      </c>
      <c r="I20">
        <v>0.04</v>
      </c>
      <c r="J20">
        <v>3.9E-2</v>
      </c>
      <c r="K20">
        <v>4.3999999999999997E-2</v>
      </c>
      <c r="L20">
        <v>4.2000000000000003E-2</v>
      </c>
      <c r="N20" t="s">
        <v>22</v>
      </c>
      <c r="O20" t="s">
        <v>14</v>
      </c>
      <c r="P20" t="s">
        <v>15</v>
      </c>
      <c r="Q20" t="s">
        <v>16</v>
      </c>
      <c r="R20" t="s">
        <v>17</v>
      </c>
    </row>
    <row r="21" spans="1:26" x14ac:dyDescent="0.4">
      <c r="A21">
        <v>4.2999999999999997E-2</v>
      </c>
      <c r="B21">
        <v>4.2000000000000003E-2</v>
      </c>
      <c r="C21">
        <v>4.2000000000000003E-2</v>
      </c>
      <c r="D21">
        <v>4.2000000000000003E-2</v>
      </c>
      <c r="E21">
        <v>4.1000000000000002E-2</v>
      </c>
      <c r="F21">
        <v>4.1000000000000002E-2</v>
      </c>
      <c r="G21">
        <v>0.04</v>
      </c>
      <c r="H21">
        <v>3.9E-2</v>
      </c>
      <c r="I21">
        <v>4.1000000000000002E-2</v>
      </c>
      <c r="J21">
        <v>4.1000000000000002E-2</v>
      </c>
      <c r="K21">
        <v>3.9E-2</v>
      </c>
      <c r="L21">
        <v>0.04</v>
      </c>
      <c r="N21" t="s">
        <v>23</v>
      </c>
      <c r="O21" s="5">
        <f>O4/W16</f>
        <v>0.1286144578313253</v>
      </c>
      <c r="P21" s="5">
        <f t="shared" ref="P21:R22" si="1">P4/X16</f>
        <v>6.1904761904761928E-2</v>
      </c>
      <c r="Q21" s="5">
        <f t="shared" si="1"/>
        <v>9.534368070953439E-2</v>
      </c>
      <c r="R21" s="5">
        <f t="shared" si="1"/>
        <v>4.189655172413792E-2</v>
      </c>
    </row>
    <row r="22" spans="1:26" x14ac:dyDescent="0.4">
      <c r="A22">
        <v>4.2000000000000003E-2</v>
      </c>
      <c r="B22">
        <v>4.2000000000000003E-2</v>
      </c>
      <c r="C22">
        <v>4.1000000000000002E-2</v>
      </c>
      <c r="D22">
        <v>4.2000000000000003E-2</v>
      </c>
      <c r="E22">
        <v>0.04</v>
      </c>
      <c r="F22">
        <v>0.04</v>
      </c>
      <c r="G22">
        <v>0.04</v>
      </c>
      <c r="H22">
        <v>0.04</v>
      </c>
      <c r="I22">
        <v>3.9E-2</v>
      </c>
      <c r="J22">
        <v>0.04</v>
      </c>
      <c r="K22">
        <v>0.04</v>
      </c>
      <c r="L22">
        <v>4.1000000000000002E-2</v>
      </c>
      <c r="N22" t="s">
        <v>24</v>
      </c>
      <c r="O22" s="4">
        <f>O5/W17</f>
        <v>8.2203389830508469E-2</v>
      </c>
      <c r="P22" s="4">
        <f t="shared" si="1"/>
        <v>0.12043010752688173</v>
      </c>
      <c r="Q22" s="4">
        <f t="shared" si="1"/>
        <v>9.3048128342245989E-2</v>
      </c>
      <c r="R22" s="4">
        <f t="shared" si="1"/>
        <v>3.8034188034188031E-2</v>
      </c>
    </row>
    <row r="23" spans="1:26" x14ac:dyDescent="0.4">
      <c r="A23">
        <v>4.2000000000000003E-2</v>
      </c>
      <c r="B23">
        <v>4.2000000000000003E-2</v>
      </c>
      <c r="C23">
        <v>4.2000000000000003E-2</v>
      </c>
      <c r="D23">
        <v>4.2000000000000003E-2</v>
      </c>
      <c r="E23">
        <v>4.2000000000000003E-2</v>
      </c>
      <c r="F23">
        <v>4.1000000000000002E-2</v>
      </c>
      <c r="G23">
        <v>4.1000000000000002E-2</v>
      </c>
      <c r="H23">
        <v>4.1000000000000002E-2</v>
      </c>
      <c r="I23">
        <v>4.1000000000000002E-2</v>
      </c>
      <c r="J23">
        <v>4.2000000000000003E-2</v>
      </c>
      <c r="K23">
        <v>4.2000000000000003E-2</v>
      </c>
      <c r="L23">
        <v>0.04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Life science</dc:creator>
  <cp:lastModifiedBy>Catia Mota</cp:lastModifiedBy>
  <dcterms:created xsi:type="dcterms:W3CDTF">2020-12-17T03:04:19Z</dcterms:created>
  <dcterms:modified xsi:type="dcterms:W3CDTF">2025-05-05T03:33:14Z</dcterms:modified>
</cp:coreProperties>
</file>